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3.xml" ContentType="application/vnd.openxmlformats-officedocument.drawingml.chart+xml"/>
  <Override PartName="/xl/charts/_rels/chart3.xml.rels" ContentType="application/vnd.openxmlformats-package.relationships+xml"/>
  <Override PartName="/xl/sharedStrings.xml" ContentType="application/vnd.openxmlformats-officedocument.spreadsheetml.sharedStrings+xml"/>
  <Override PartName="/xl/media/image1.emf" ContentType="image/x-emf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<sst xmlns="http://schemas.openxmlformats.org/spreadsheetml/2006/main" count="33" uniqueCount="15">
  <si>
    <t xml:space="preserve">rho</t>
  </si>
  <si>
    <t xml:space="preserve">p1</t>
  </si>
  <si>
    <t xml:space="preserve">omega</t>
  </si>
  <si>
    <t xml:space="preserve">Constante</t>
  </si>
  <si>
    <t xml:space="preserve">Tourbillon forcé</t>
  </si>
  <si>
    <t xml:space="preserve">r1</t>
  </si>
  <si>
    <t xml:space="preserve">r2</t>
  </si>
  <si>
    <t xml:space="preserve">Cu1</t>
  </si>
  <si>
    <t xml:space="preserve">Cu2</t>
  </si>
  <si>
    <t xml:space="preserve">p2</t>
  </si>
  <si>
    <t xml:space="preserve">F r1→r2</t>
  </si>
  <si>
    <t xml:space="preserve">gamma</t>
  </si>
  <si>
    <t xml:space="preserve">Effort axial sur un disque (N)</t>
  </si>
  <si>
    <t xml:space="preserve">Tourbillon libre avec Cu30 imposé</t>
  </si>
  <si>
    <t xml:space="preserve">Tourbillon libre avec Cu70 imposé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</si>
</sst>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113138253761403"/>
          <c:y val="0.0418149466192171"/>
          <c:w val="0.843146546617699"/>
          <c:h val="0.756672597864769"/>
        </c:manualLayout>
      </c:layout>
      <c:scatterChart>
        <c:scatterStyle val="line"/>
        <c:varyColors val="0"/>
        <c:ser>
          <c:idx val="0"/>
          <c:order val="0"/>
          <c:tx>
            <c:strRef>
              <c:f>Feuille1!$B$11:$B$11</c:f>
              <c:strCache>
                <c:ptCount val="1"/>
                <c:pt idx="0">
                  <c:v>Tourbillon forcé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Pt>
            <c:idx val="13"/>
            <c:marker>
              <c:symbol val="none"/>
            </c:marker>
          </c:dPt>
          <c:dPt>
            <c:idx val="14"/>
            <c:marker>
              <c:symbol val="none"/>
            </c:marker>
          </c:dPt>
          <c:dLbls>
            <c:dLbl>
              <c:idx val="1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Feuille1!$C$13:$C$33</c:f>
              <c:numCache>
                <c:formatCode>General</c:formatCode>
                <c:ptCount val="21"/>
                <c:pt idx="0">
                  <c:v>0.03</c:v>
                </c:pt>
                <c:pt idx="1">
                  <c:v>0.032</c:v>
                </c:pt>
                <c:pt idx="2">
                  <c:v>0.034</c:v>
                </c:pt>
                <c:pt idx="3">
                  <c:v>0.036</c:v>
                </c:pt>
                <c:pt idx="4">
                  <c:v>0.038</c:v>
                </c:pt>
                <c:pt idx="5">
                  <c:v>0.04</c:v>
                </c:pt>
                <c:pt idx="6">
                  <c:v>0.042</c:v>
                </c:pt>
                <c:pt idx="7">
                  <c:v>0.044</c:v>
                </c:pt>
                <c:pt idx="8">
                  <c:v>0.046</c:v>
                </c:pt>
                <c:pt idx="9">
                  <c:v>0.048</c:v>
                </c:pt>
                <c:pt idx="10">
                  <c:v>0.05</c:v>
                </c:pt>
                <c:pt idx="11">
                  <c:v>0.052</c:v>
                </c:pt>
                <c:pt idx="12">
                  <c:v>0.054</c:v>
                </c:pt>
                <c:pt idx="13">
                  <c:v>0.056</c:v>
                </c:pt>
                <c:pt idx="14">
                  <c:v>0.058</c:v>
                </c:pt>
                <c:pt idx="15">
                  <c:v>0.06</c:v>
                </c:pt>
                <c:pt idx="16">
                  <c:v>0.062</c:v>
                </c:pt>
                <c:pt idx="17">
                  <c:v>0.064</c:v>
                </c:pt>
                <c:pt idx="18">
                  <c:v>0.066</c:v>
                </c:pt>
                <c:pt idx="19">
                  <c:v>0.068</c:v>
                </c:pt>
                <c:pt idx="20">
                  <c:v>0.07</c:v>
                </c:pt>
              </c:numCache>
            </c:numRef>
          </c:xVal>
          <c:yVal>
            <c:numRef>
              <c:f>Feuille1!$F$13:$F$33</c:f>
              <c:numCache>
                <c:formatCode>General</c:formatCode>
                <c:ptCount val="21"/>
                <c:pt idx="0">
                  <c:v>100000</c:v>
                </c:pt>
                <c:pt idx="1">
                  <c:v>120567.158949158</c:v>
                </c:pt>
                <c:pt idx="2">
                  <c:v>142461.231378909</c:v>
                </c:pt>
                <c:pt idx="3">
                  <c:v>165682.217289248</c:v>
                </c:pt>
                <c:pt idx="4">
                  <c:v>190230.116680181</c:v>
                </c:pt>
                <c:pt idx="5">
                  <c:v>216104.929551702</c:v>
                </c:pt>
                <c:pt idx="6">
                  <c:v>243306.655903817</c:v>
                </c:pt>
                <c:pt idx="7">
                  <c:v>271835.295736522</c:v>
                </c:pt>
                <c:pt idx="8">
                  <c:v>301690.849049816</c:v>
                </c:pt>
                <c:pt idx="9">
                  <c:v>332873.315843703</c:v>
                </c:pt>
                <c:pt idx="10">
                  <c:v>365382.696118179</c:v>
                </c:pt>
                <c:pt idx="11">
                  <c:v>399218.989873248</c:v>
                </c:pt>
                <c:pt idx="12">
                  <c:v>434382.197108905</c:v>
                </c:pt>
                <c:pt idx="13">
                  <c:v>470872.317825156</c:v>
                </c:pt>
                <c:pt idx="14">
                  <c:v>508689.352021998</c:v>
                </c:pt>
                <c:pt idx="15">
                  <c:v>547833.299699428</c:v>
                </c:pt>
                <c:pt idx="16">
                  <c:v>588304.160857452</c:v>
                </c:pt>
                <c:pt idx="17">
                  <c:v>630101.935496064</c:v>
                </c:pt>
                <c:pt idx="18">
                  <c:v>673226.623615269</c:v>
                </c:pt>
                <c:pt idx="19">
                  <c:v>717678.225215062</c:v>
                </c:pt>
                <c:pt idx="20">
                  <c:v>763456.74029545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Feuille1!$B$37:$B$37</c:f>
              <c:strCache>
                <c:ptCount val="1"/>
                <c:pt idx="0">
                  <c:v>Tourbillon libre avec Cu30 imposé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Feuille1!$C$39:$C$59</c:f>
              <c:numCache>
                <c:formatCode>General</c:formatCode>
                <c:ptCount val="21"/>
                <c:pt idx="0">
                  <c:v>0.03</c:v>
                </c:pt>
                <c:pt idx="1">
                  <c:v>0.032</c:v>
                </c:pt>
                <c:pt idx="2">
                  <c:v>0.034</c:v>
                </c:pt>
                <c:pt idx="3">
                  <c:v>0.036</c:v>
                </c:pt>
                <c:pt idx="4">
                  <c:v>0.038</c:v>
                </c:pt>
                <c:pt idx="5">
                  <c:v>0.04</c:v>
                </c:pt>
                <c:pt idx="6">
                  <c:v>0.042</c:v>
                </c:pt>
                <c:pt idx="7">
                  <c:v>0.044</c:v>
                </c:pt>
                <c:pt idx="8">
                  <c:v>0.046</c:v>
                </c:pt>
                <c:pt idx="9">
                  <c:v>0.048</c:v>
                </c:pt>
                <c:pt idx="10">
                  <c:v>0.05</c:v>
                </c:pt>
                <c:pt idx="11">
                  <c:v>0.052</c:v>
                </c:pt>
                <c:pt idx="12">
                  <c:v>0.054</c:v>
                </c:pt>
                <c:pt idx="13">
                  <c:v>0.056</c:v>
                </c:pt>
                <c:pt idx="14">
                  <c:v>0.058</c:v>
                </c:pt>
                <c:pt idx="15">
                  <c:v>0.06</c:v>
                </c:pt>
                <c:pt idx="16">
                  <c:v>0.062</c:v>
                </c:pt>
                <c:pt idx="17">
                  <c:v>0.064</c:v>
                </c:pt>
                <c:pt idx="18">
                  <c:v>0.066</c:v>
                </c:pt>
                <c:pt idx="19">
                  <c:v>0.068</c:v>
                </c:pt>
                <c:pt idx="20">
                  <c:v>0.07</c:v>
                </c:pt>
              </c:numCache>
            </c:numRef>
          </c:xVal>
          <c:yVal>
            <c:numRef>
              <c:f>Feuille1!$F$39:$F$59</c:f>
              <c:numCache>
                <c:formatCode>General</c:formatCode>
                <c:ptCount val="21"/>
                <c:pt idx="0">
                  <c:v>100000</c:v>
                </c:pt>
                <c:pt idx="1">
                  <c:v>118076.604545159</c:v>
                </c:pt>
                <c:pt idx="2">
                  <c:v>133058.052111608</c:v>
                </c:pt>
                <c:pt idx="3">
                  <c:v>145612.650895313</c:v>
                </c:pt>
                <c:pt idx="4">
                  <c:v>156237.607349144</c:v>
                </c:pt>
                <c:pt idx="5">
                  <c:v>165309.022872834</c:v>
                </c:pt>
                <c:pt idx="6">
                  <c:v>173115.640767254</c:v>
                </c:pt>
                <c:pt idx="7">
                  <c:v>179882.110621318</c:v>
                </c:pt>
                <c:pt idx="8">
                  <c:v>185785.332771663</c:v>
                </c:pt>
                <c:pt idx="9">
                  <c:v>190966.139001447</c:v>
                </c:pt>
                <c:pt idx="10">
                  <c:v>195537.770602546</c:v>
                </c:pt>
                <c:pt idx="11">
                  <c:v>199592.119410475</c:v>
                </c:pt>
                <c:pt idx="12">
                  <c:v>203204.381823738</c:v>
                </c:pt>
                <c:pt idx="13">
                  <c:v>206436.570804414</c:v>
                </c:pt>
                <c:pt idx="14">
                  <c:v>209340.195249643</c:v>
                </c:pt>
                <c:pt idx="15">
                  <c:v>211958.324924858</c:v>
                </c:pt>
                <c:pt idx="16">
                  <c:v>214327.196870892</c:v>
                </c:pt>
                <c:pt idx="17">
                  <c:v>216477.476061148</c:v>
                </c:pt>
                <c:pt idx="18">
                  <c:v>218435.252813073</c:v>
                </c:pt>
                <c:pt idx="19">
                  <c:v>220222.83795276</c:v>
                </c:pt>
                <c:pt idx="20">
                  <c:v>221859.401278757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Feuille1!$B$65</c:f>
              <c:strCache>
                <c:ptCount val="1"/>
                <c:pt idx="0">
                  <c:v>Tourbillon libre avec Cu70 imposé</c:v>
                </c:pt>
              </c:strCache>
            </c:strRef>
          </c:tx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Feuille1!$C$67:$C$87</c:f>
              <c:numCache>
                <c:formatCode>General</c:formatCode>
                <c:ptCount val="21"/>
                <c:pt idx="0">
                  <c:v>0.03</c:v>
                </c:pt>
                <c:pt idx="1">
                  <c:v>0.032</c:v>
                </c:pt>
                <c:pt idx="2">
                  <c:v>0.034</c:v>
                </c:pt>
                <c:pt idx="3">
                  <c:v>0.036</c:v>
                </c:pt>
                <c:pt idx="4">
                  <c:v>0.038</c:v>
                </c:pt>
                <c:pt idx="5">
                  <c:v>0.04</c:v>
                </c:pt>
                <c:pt idx="6">
                  <c:v>0.042</c:v>
                </c:pt>
                <c:pt idx="7">
                  <c:v>0.044</c:v>
                </c:pt>
                <c:pt idx="8">
                  <c:v>0.046</c:v>
                </c:pt>
                <c:pt idx="9">
                  <c:v>0.048</c:v>
                </c:pt>
                <c:pt idx="10">
                  <c:v>0.05</c:v>
                </c:pt>
                <c:pt idx="11">
                  <c:v>0.052</c:v>
                </c:pt>
                <c:pt idx="12">
                  <c:v>0.054</c:v>
                </c:pt>
                <c:pt idx="13">
                  <c:v>0.056</c:v>
                </c:pt>
                <c:pt idx="14">
                  <c:v>0.058</c:v>
                </c:pt>
                <c:pt idx="15">
                  <c:v>0.06</c:v>
                </c:pt>
                <c:pt idx="16">
                  <c:v>0.062</c:v>
                </c:pt>
                <c:pt idx="17">
                  <c:v>0.064</c:v>
                </c:pt>
                <c:pt idx="18">
                  <c:v>0.066</c:v>
                </c:pt>
                <c:pt idx="19">
                  <c:v>0.068</c:v>
                </c:pt>
                <c:pt idx="20">
                  <c:v>0.07</c:v>
                </c:pt>
              </c:numCache>
            </c:numRef>
          </c:xVal>
          <c:yVal>
            <c:numRef>
              <c:f>Feuille1!$F$67:$F$87</c:f>
              <c:numCache>
                <c:formatCode>General</c:formatCode>
                <c:ptCount val="21"/>
                <c:pt idx="0">
                  <c:v>100000</c:v>
                </c:pt>
                <c:pt idx="1">
                  <c:v>635826.265591696</c:v>
                </c:pt>
                <c:pt idx="2">
                  <c:v>1079905.96444407</c:v>
                </c:pt>
                <c:pt idx="3">
                  <c:v>1452049.07160055</c:v>
                </c:pt>
                <c:pt idx="4">
                  <c:v>1766993.76846042</c:v>
                </c:pt>
                <c:pt idx="5">
                  <c:v>2035888.44342807</c:v>
                </c:pt>
                <c:pt idx="6">
                  <c:v>2267292.01829848</c:v>
                </c:pt>
                <c:pt idx="7">
                  <c:v>2467863.55063929</c:v>
                </c:pt>
                <c:pt idx="8">
                  <c:v>2642846.71586122</c:v>
                </c:pt>
                <c:pt idx="9">
                  <c:v>2796416.04620338</c:v>
                </c:pt>
                <c:pt idx="10">
                  <c:v>2931928.23724334</c:v>
                </c:pt>
                <c:pt idx="11">
                  <c:v>3052107.14450062</c:v>
                </c:pt>
                <c:pt idx="12">
                  <c:v>3159181.73776287</c:v>
                </c:pt>
                <c:pt idx="13">
                  <c:v>3254990.20372096</c:v>
                </c:pt>
                <c:pt idx="14">
                  <c:v>3341059.36783201</c:v>
                </c:pt>
                <c:pt idx="15">
                  <c:v>3418665.90301954</c:v>
                </c:pt>
                <c:pt idx="16">
                  <c:v>3488883.94675322</c:v>
                </c:pt>
                <c:pt idx="17">
                  <c:v>3552622.46941747</c:v>
                </c:pt>
                <c:pt idx="18">
                  <c:v>3610654.83955786</c:v>
                </c:pt>
                <c:pt idx="19">
                  <c:v>3663642.39413056</c:v>
                </c:pt>
                <c:pt idx="20">
                  <c:v>3712153.36383079</c:v>
                </c:pt>
              </c:numCache>
            </c:numRef>
          </c:yVal>
          <c:smooth val="0"/>
        </c:ser>
        <c:axId val="25170489"/>
        <c:axId val="53320336"/>
      </c:scatterChart>
      <c:valAx>
        <c:axId val="2517048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200" spc="-1" strike="noStrike">
                    <a:latin typeface="Arial"/>
                  </a:defRPr>
                </a:pPr>
                <a:r>
                  <a:rPr b="1" sz="1200" spc="-1" strike="noStrike">
                    <a:latin typeface="Arial"/>
                  </a:rPr>
                  <a:t>Position radiale en 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3320336"/>
        <c:crosses val="autoZero"/>
        <c:crossBetween val="midCat"/>
      </c:valAx>
      <c:valAx>
        <c:axId val="5332033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1200" spc="-1" strike="noStrike">
                    <a:latin typeface="Arial"/>
                  </a:defRPr>
                </a:pPr>
                <a:r>
                  <a:rPr b="1" sz="1200" spc="-1" strike="noStrike">
                    <a:latin typeface="Arial"/>
                  </a:rPr>
                  <a:t>Pression en Pa</a:t>
                </a:r>
              </a:p>
            </c:rich>
          </c:tx>
          <c:layout>
            <c:manualLayout>
              <c:xMode val="edge"/>
              <c:yMode val="edge"/>
              <c:x val="0.0208152302709535"/>
              <c:y val="0.26365629984051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5170489"/>
        <c:crossesAt val="0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181423268304241"/>
          <c:y val="0.109208185053381"/>
          <c:w val="0.352934207408577"/>
          <c:h val="0.12177491103202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520560</xdr:colOff>
      <xdr:row>12</xdr:row>
      <xdr:rowOff>34560</xdr:rowOff>
    </xdr:from>
    <xdr:to>
      <xdr:col>15</xdr:col>
      <xdr:colOff>243000</xdr:colOff>
      <xdr:row>34</xdr:row>
      <xdr:rowOff>69480</xdr:rowOff>
    </xdr:to>
    <xdr:graphicFrame>
      <xdr:nvGraphicFramePr>
        <xdr:cNvPr id="0" name=""/>
        <xdr:cNvGraphicFramePr/>
      </xdr:nvGraphicFramePr>
      <xdr:xfrm>
        <a:off x="6210000" y="1985400"/>
        <a:ext cx="9114120" cy="3611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0.573781499328541</cdr:x>
      <cdr:y>0.237340510366826</cdr:y>
    </cdr:from>
    <cdr:to>
      <cdr:x>0.956236669563157</cdr:x>
      <cdr:y>0.564992025518341</cdr:y>
    </cdr:to>
    <cdr:pic>
      <cdr:nvPicPr>
        <cdr:cNvPr id="1" name="" descr=""/>
        <cdr:cNvPicPr/>
      </cdr:nvPicPr>
      <cdr:blipFill>
        <a:blip r:embed="rId1"/>
        <a:stretch/>
      </cdr:blipFill>
      <cdr:spPr>
        <a:xfrm>
          <a:off x="5229720" y="857160"/>
          <a:ext cx="3485880" cy="1183320"/>
        </a:xfrm>
        <a:prstGeom prst="rect">
          <a:avLst/>
        </a:prstGeom>
        <a:ln w="0">
          <a:noFill/>
        </a:ln>
      </cdr:spPr>
    </cdr:pic>
  </cdr:relSizeAnchor>
</c:userShap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7:N11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I84" activeCellId="0" sqref="I84"/>
    </sheetView>
  </sheetViews>
  <sheetFormatPr defaultColWidth="11.53515625" defaultRowHeight="12.8" zeroHeight="false" outlineLevelRow="0" outlineLevelCol="0"/>
  <cols>
    <col collapsed="false" customWidth="true" hidden="false" outlineLevel="0" max="9" min="9" style="0" width="14.88"/>
    <col collapsed="false" customWidth="true" hidden="false" outlineLevel="0" max="10" min="10" style="0" width="34.2"/>
    <col collapsed="false" customWidth="true" hidden="false" outlineLevel="0" max="11" min="11" style="0" width="26.5"/>
  </cols>
  <sheetData>
    <row r="7" customFormat="false" ht="12.8" hidden="false" customHeight="false" outlineLevel="0" collapsed="false">
      <c r="B7" s="0" t="s">
        <v>0</v>
      </c>
      <c r="C7" s="0" t="n">
        <v>1000</v>
      </c>
    </row>
    <row r="8" customFormat="false" ht="12.8" hidden="false" customHeight="false" outlineLevel="0" collapsed="false">
      <c r="B8" s="1" t="s">
        <v>1</v>
      </c>
      <c r="C8" s="1" t="n">
        <v>100000</v>
      </c>
    </row>
    <row r="9" customFormat="false" ht="12.8" hidden="false" customHeight="false" outlineLevel="0" collapsed="false">
      <c r="B9" s="1" t="s">
        <v>2</v>
      </c>
      <c r="C9" s="1" t="n">
        <f aca="false">5500*PI()/30</f>
        <v>575.958653158129</v>
      </c>
    </row>
    <row r="10" customFormat="false" ht="12.8" hidden="false" customHeight="false" outlineLevel="0" collapsed="false">
      <c r="B10" s="1" t="s">
        <v>3</v>
      </c>
      <c r="C10" s="1" t="n">
        <f aca="false">C8-(1000*B13^2*C9^2)/2</f>
        <v>-49277.7665664765</v>
      </c>
    </row>
    <row r="11" customFormat="false" ht="12.8" hidden="false" customHeight="false" outlineLevel="0" collapsed="false">
      <c r="B11" s="1" t="s">
        <v>4</v>
      </c>
    </row>
    <row r="12" customFormat="false" ht="12.8" hidden="false" customHeight="false" outlineLevel="0" collapsed="false">
      <c r="B12" s="1" t="s">
        <v>5</v>
      </c>
      <c r="C12" s="1" t="s">
        <v>6</v>
      </c>
      <c r="D12" s="1" t="s">
        <v>7</v>
      </c>
      <c r="E12" s="1" t="s">
        <v>8</v>
      </c>
      <c r="F12" s="1" t="s">
        <v>9</v>
      </c>
      <c r="G12" s="1" t="s">
        <v>10</v>
      </c>
    </row>
    <row r="13" customFormat="false" ht="12.8" hidden="false" customHeight="false" outlineLevel="0" collapsed="false">
      <c r="B13" s="1" t="n">
        <v>0.03</v>
      </c>
      <c r="C13" s="1" t="n">
        <v>0.03</v>
      </c>
      <c r="D13" s="1" t="n">
        <f aca="false">B13*$C$9</f>
        <v>17.2787595947439</v>
      </c>
      <c r="E13" s="1" t="n">
        <f aca="false">C13*$C$9</f>
        <v>17.2787595947439</v>
      </c>
      <c r="F13" s="2" t="n">
        <f aca="false">$C$8+C$7*(E13^2-D13^2)/2</f>
        <v>100000</v>
      </c>
      <c r="G13" s="2" t="n">
        <f aca="false">PI()*$C$7*$C$9^2*(C13^4-B13^4)/4 +$C$10*PI()*(C13^2-B13^2)</f>
        <v>0</v>
      </c>
    </row>
    <row r="14" customFormat="false" ht="12.8" hidden="false" customHeight="false" outlineLevel="0" collapsed="false">
      <c r="B14" s="1" t="n">
        <v>0.03</v>
      </c>
      <c r="C14" s="1" t="n">
        <v>0.032</v>
      </c>
      <c r="D14" s="1" t="n">
        <f aca="false">B14*$C$9</f>
        <v>17.2787595947439</v>
      </c>
      <c r="E14" s="1" t="n">
        <f aca="false">C14*$C$9</f>
        <v>18.4306769010601</v>
      </c>
      <c r="F14" s="2" t="n">
        <f aca="false">$C$8+C$7*(E14^2-D14^2)/2</f>
        <v>120567.158949158</v>
      </c>
      <c r="G14" s="2" t="n">
        <f aca="false">PI()*$C$7*$C$9^2*(C14^4-B14^4)/4 +$C$10*PI()*(C14^2-B14^2)</f>
        <v>42.9617943030269</v>
      </c>
    </row>
    <row r="15" customFormat="false" ht="12.8" hidden="false" customHeight="false" outlineLevel="0" collapsed="false">
      <c r="B15" s="1" t="n">
        <v>0.03</v>
      </c>
      <c r="C15" s="1" t="n">
        <v>0.034</v>
      </c>
      <c r="D15" s="1" t="n">
        <f aca="false">B15*$C$9</f>
        <v>17.2787595947439</v>
      </c>
      <c r="E15" s="1" t="n">
        <f aca="false">C15*$C$9</f>
        <v>19.5825942073764</v>
      </c>
      <c r="F15" s="2" t="n">
        <f aca="false">$C$8+C$7*(E15^2-D15^2)/2</f>
        <v>142461.231378909</v>
      </c>
      <c r="G15" s="2" t="n">
        <f aca="false">PI()*$C$7*$C$9^2*(C15^4-B15^4)/4 +$C$10*PI()*(C15^2-B15^2)</f>
        <v>97.4994461798806</v>
      </c>
    </row>
    <row r="16" customFormat="false" ht="12.8" hidden="false" customHeight="false" outlineLevel="0" collapsed="false">
      <c r="B16" s="1" t="n">
        <v>0.03</v>
      </c>
      <c r="C16" s="1" t="n">
        <v>0.036</v>
      </c>
      <c r="D16" s="1" t="n">
        <f aca="false">B16*$C$9</f>
        <v>17.2787595947439</v>
      </c>
      <c r="E16" s="1" t="n">
        <f aca="false">C16*$C$9</f>
        <v>20.7345115136926</v>
      </c>
      <c r="F16" s="2" t="n">
        <f aca="false">$C$8+C$7*(E16^2-D16^2)/2</f>
        <v>165682.217289248</v>
      </c>
      <c r="G16" s="2" t="n">
        <f aca="false">PI()*$C$7*$C$9^2*(C16^4-B16^4)/4 +$C$10*PI()*(C16^2-B16^2)</f>
        <v>165.26372980102</v>
      </c>
    </row>
    <row r="17" customFormat="false" ht="12.8" hidden="false" customHeight="false" outlineLevel="0" collapsed="false">
      <c r="B17" s="1" t="n">
        <v>0.03</v>
      </c>
      <c r="C17" s="1" t="n">
        <v>0.038</v>
      </c>
      <c r="D17" s="1" t="n">
        <f aca="false">B17*$C$9</f>
        <v>17.2787595947439</v>
      </c>
      <c r="E17" s="1" t="n">
        <f aca="false">C17*$C$9</f>
        <v>21.8864288200089</v>
      </c>
      <c r="F17" s="2" t="n">
        <f aca="false">$C$8+C$7*(E17^2-D17^2)/2</f>
        <v>190230.116680181</v>
      </c>
      <c r="G17" s="2" t="n">
        <f aca="false">PI()*$C$7*$C$9^2*(C17^4-B17^4)/4 +$C$10*PI()*(C17^2-B17^2)</f>
        <v>248.005466256327</v>
      </c>
    </row>
    <row r="18" customFormat="false" ht="12.8" hidden="false" customHeight="false" outlineLevel="0" collapsed="false">
      <c r="B18" s="1" t="n">
        <v>0.03</v>
      </c>
      <c r="C18" s="1" t="n">
        <v>0.04</v>
      </c>
      <c r="D18" s="1" t="n">
        <f aca="false">B18*$C$9</f>
        <v>17.2787595947439</v>
      </c>
      <c r="E18" s="1" t="n">
        <f aca="false">C18*$C$9</f>
        <v>23.0383461263251</v>
      </c>
      <c r="F18" s="2" t="n">
        <f aca="false">$C$8+C$7*(E18^2-D18^2)/2</f>
        <v>216104.929551702</v>
      </c>
      <c r="G18" s="2" t="n">
        <f aca="false">PI()*$C$7*$C$9^2*(C18^4-B18^4)/4 +$C$10*PI()*(C18^2-B18^2)</f>
        <v>347.575523555104</v>
      </c>
    </row>
    <row r="19" customFormat="false" ht="12.8" hidden="false" customHeight="false" outlineLevel="0" collapsed="false">
      <c r="B19" s="1" t="n">
        <v>0.03</v>
      </c>
      <c r="C19" s="1" t="n">
        <v>0.042</v>
      </c>
      <c r="D19" s="1" t="n">
        <f aca="false">B19*$C$9</f>
        <v>17.2787595947439</v>
      </c>
      <c r="E19" s="1" t="n">
        <f aca="false">C19*$C$9</f>
        <v>24.1902634326414</v>
      </c>
      <c r="F19" s="2" t="n">
        <f aca="false">$C$8+C$7*(E19^2-D19^2)/2</f>
        <v>243306.655903817</v>
      </c>
      <c r="G19" s="2" t="n">
        <f aca="false">PI()*$C$7*$C$9^2*(C19^4-B19^4)/4 +$C$10*PI()*(C19^2-B19^2)</f>
        <v>465.924816626075</v>
      </c>
    </row>
    <row r="20" customFormat="false" ht="12.8" hidden="false" customHeight="false" outlineLevel="0" collapsed="false">
      <c r="B20" s="1" t="n">
        <v>0.03</v>
      </c>
      <c r="C20" s="1" t="n">
        <v>0.044</v>
      </c>
      <c r="D20" s="1" t="n">
        <f aca="false">B20*$C$9</f>
        <v>17.2787595947439</v>
      </c>
      <c r="E20" s="1" t="n">
        <f aca="false">C20*$C$9</f>
        <v>25.3421807389577</v>
      </c>
      <c r="F20" s="2" t="n">
        <f aca="false">$C$8+C$7*(E20^2-D20^2)/2</f>
        <v>271835.295736522</v>
      </c>
      <c r="G20" s="2" t="n">
        <f aca="false">PI()*$C$7*$C$9^2*(C20^4-B20^4)/4 +$C$10*PI()*(C20^2-B20^2)</f>
        <v>605.104307317386</v>
      </c>
    </row>
    <row r="21" customFormat="false" ht="12.8" hidden="false" customHeight="false" outlineLevel="0" collapsed="false">
      <c r="B21" s="1" t="n">
        <v>0.03</v>
      </c>
      <c r="C21" s="1" t="n">
        <v>0.046</v>
      </c>
      <c r="D21" s="1" t="n">
        <f aca="false">B21*$C$9</f>
        <v>17.2787595947439</v>
      </c>
      <c r="E21" s="1" t="n">
        <f aca="false">C21*$C$9</f>
        <v>26.4940980452739</v>
      </c>
      <c r="F21" s="2" t="n">
        <f aca="false">$C$8+C$7*(E21^2-D21^2)/2</f>
        <v>301690.849049816</v>
      </c>
      <c r="G21" s="2" t="n">
        <f aca="false">PI()*$C$7*$C$9^2*(C21^4-B21^4)/4 +$C$10*PI()*(C21^2-B21^2)</f>
        <v>767.265004396605</v>
      </c>
    </row>
    <row r="22" customFormat="false" ht="12.8" hidden="false" customHeight="false" outlineLevel="0" collapsed="false">
      <c r="B22" s="1" t="n">
        <v>0.03</v>
      </c>
      <c r="C22" s="1" t="n">
        <v>0.048</v>
      </c>
      <c r="D22" s="1" t="n">
        <f aca="false">B22*$C$9</f>
        <v>17.2787595947439</v>
      </c>
      <c r="E22" s="1" t="n">
        <f aca="false">C22*$C$9</f>
        <v>27.6460153515902</v>
      </c>
      <c r="F22" s="2" t="n">
        <f aca="false">$C$8+C$7*(E22^2-D22^2)/2</f>
        <v>332873.315843703</v>
      </c>
      <c r="G22" s="2" t="n">
        <f aca="false">PI()*$C$7*$C$9^2*(C22^4-B22^4)/4 +$C$10*PI()*(C22^2-B22^2)</f>
        <v>954.657963550723</v>
      </c>
    </row>
    <row r="23" customFormat="false" ht="12.8" hidden="false" customHeight="false" outlineLevel="0" collapsed="false">
      <c r="B23" s="1" t="n">
        <v>0.03</v>
      </c>
      <c r="C23" s="1" t="n">
        <v>0.05</v>
      </c>
      <c r="D23" s="1" t="n">
        <f aca="false">B23*$C$9</f>
        <v>17.2787595947439</v>
      </c>
      <c r="E23" s="1" t="n">
        <f aca="false">C23*$C$9</f>
        <v>28.7979326579064</v>
      </c>
      <c r="F23" s="2" t="n">
        <f aca="false">$C$8+C$7*(E23^2-D23^2)/2</f>
        <v>365382.696118179</v>
      </c>
      <c r="G23" s="2" t="n">
        <f aca="false">PI()*$C$7*$C$9^2*(C23^4-B23^4)/4 +$C$10*PI()*(C23^2-B23^2)</f>
        <v>1169.63428738615</v>
      </c>
    </row>
    <row r="24" customFormat="false" ht="12.8" hidden="false" customHeight="false" outlineLevel="0" collapsed="false">
      <c r="B24" s="1" t="n">
        <v>0.03</v>
      </c>
      <c r="C24" s="1" t="n">
        <v>0.052</v>
      </c>
      <c r="D24" s="1" t="n">
        <f aca="false">B24*$C$9</f>
        <v>17.2787595947439</v>
      </c>
      <c r="E24" s="1" t="n">
        <f aca="false">C24*$C$9</f>
        <v>29.9498499642227</v>
      </c>
      <c r="F24" s="2" t="n">
        <f aca="false">$C$8+C$7*(E24^2-D24^2)/2</f>
        <v>399218.989873248</v>
      </c>
      <c r="G24" s="2" t="n">
        <f aca="false">PI()*$C$7*$C$9^2*(C24^4-B24^4)/4 +$C$10*PI()*(C24^2-B24^2)</f>
        <v>1414.64512542872</v>
      </c>
    </row>
    <row r="25" customFormat="false" ht="12.8" hidden="false" customHeight="false" outlineLevel="0" collapsed="false">
      <c r="B25" s="1" t="n">
        <v>0.03</v>
      </c>
      <c r="C25" s="1" t="n">
        <v>0.054</v>
      </c>
      <c r="D25" s="1" t="n">
        <f aca="false">B25*$C$9</f>
        <v>17.2787595947439</v>
      </c>
      <c r="E25" s="1" t="n">
        <f aca="false">C25*$C$9</f>
        <v>31.1017672705389</v>
      </c>
      <c r="F25" s="2" t="n">
        <f aca="false">$C$8+C$7*(E25^2-D25^2)/2</f>
        <v>434382.197108905</v>
      </c>
      <c r="G25" s="2" t="n">
        <f aca="false">PI()*$C$7*$C$9^2*(C25^4-B25^4)/4 +$C$10*PI()*(C25^2-B25^2)</f>
        <v>1692.24167412369</v>
      </c>
    </row>
    <row r="26" customFormat="false" ht="12.8" hidden="false" customHeight="false" outlineLevel="0" collapsed="false">
      <c r="B26" s="1" t="n">
        <v>0.03</v>
      </c>
      <c r="C26" s="1" t="n">
        <v>0.056</v>
      </c>
      <c r="D26" s="1" t="n">
        <f aca="false">B26*$C$9</f>
        <v>17.2787595947439</v>
      </c>
      <c r="E26" s="1" t="n">
        <f aca="false">C26*$C$9</f>
        <v>32.2536845768552</v>
      </c>
      <c r="F26" s="2" t="n">
        <f aca="false">$C$8+C$7*(E26^2-D26^2)/2</f>
        <v>470872.317825156</v>
      </c>
      <c r="G26" s="2" t="n">
        <f aca="false">PI()*$C$7*$C$9^2*(C26^4-B26^4)/4 +$C$10*PI()*(C26^2-B26^2)</f>
        <v>2005.07517683573</v>
      </c>
    </row>
    <row r="27" customFormat="false" ht="12.8" hidden="false" customHeight="false" outlineLevel="0" collapsed="false">
      <c r="B27" s="1" t="n">
        <v>0.03</v>
      </c>
      <c r="C27" s="1" t="n">
        <v>0.058</v>
      </c>
      <c r="D27" s="1" t="n">
        <f aca="false">B27*$C$9</f>
        <v>17.2787595947439</v>
      </c>
      <c r="E27" s="1" t="n">
        <f aca="false">C27*$C$9</f>
        <v>33.4056018831715</v>
      </c>
      <c r="F27" s="2" t="n">
        <f aca="false">$C$8+C$7*(E27^2-D27^2)/2</f>
        <v>508689.352021998</v>
      </c>
      <c r="G27" s="2" t="n">
        <f aca="false">PI()*$C$7*$C$9^2*(C27^4-B27^4)/4 +$C$10*PI()*(C27^2-B27^2)</f>
        <v>2355.89692384895</v>
      </c>
    </row>
    <row r="28" customFormat="false" ht="12.8" hidden="false" customHeight="false" outlineLevel="0" collapsed="false">
      <c r="B28" s="1" t="n">
        <v>0.03</v>
      </c>
      <c r="C28" s="1" t="n">
        <v>0.06</v>
      </c>
      <c r="D28" s="1" t="n">
        <f aca="false">B28*$C$9</f>
        <v>17.2787595947439</v>
      </c>
      <c r="E28" s="1" t="n">
        <f aca="false">C28*$C$9</f>
        <v>34.5575191894877</v>
      </c>
      <c r="F28" s="2" t="n">
        <f aca="false">$C$8+C$7*(E28^2-D28^2)/2</f>
        <v>547833.299699428</v>
      </c>
      <c r="G28" s="2" t="n">
        <f aca="false">PI()*$C$7*$C$9^2*(C28^4-B28^4)/4 +$C$10*PI()*(C28^2-B28^2)</f>
        <v>2747.55825236686</v>
      </c>
    </row>
    <row r="29" customFormat="false" ht="12.8" hidden="false" customHeight="false" outlineLevel="0" collapsed="false">
      <c r="B29" s="1" t="n">
        <v>0.03</v>
      </c>
      <c r="C29" s="1" t="n">
        <v>0.062</v>
      </c>
      <c r="D29" s="1" t="n">
        <f aca="false">B29*$C$9</f>
        <v>17.2787595947439</v>
      </c>
      <c r="E29" s="1" t="n">
        <f aca="false">C29*$C$9</f>
        <v>35.709436495804</v>
      </c>
      <c r="F29" s="2" t="n">
        <f aca="false">$C$8+C$7*(E29^2-D29^2)/2</f>
        <v>588304.160857452</v>
      </c>
      <c r="G29" s="2" t="n">
        <f aca="false">PI()*$C$7*$C$9^2*(C29^4-B29^4)/4 +$C$10*PI()*(C29^2-B29^2)</f>
        <v>3183.01054651241</v>
      </c>
    </row>
    <row r="30" customFormat="false" ht="12.8" hidden="false" customHeight="false" outlineLevel="0" collapsed="false">
      <c r="B30" s="1" t="n">
        <v>0.03</v>
      </c>
      <c r="C30" s="1" t="n">
        <v>0.064</v>
      </c>
      <c r="D30" s="1" t="n">
        <f aca="false">B30*$C$9</f>
        <v>17.2787595947439</v>
      </c>
      <c r="E30" s="1" t="n">
        <f aca="false">C30*$C$9</f>
        <v>36.8613538021202</v>
      </c>
      <c r="F30" s="2" t="n">
        <f aca="false">$C$8+C$7*(E30^2-D30^2)/2</f>
        <v>630101.935496064</v>
      </c>
      <c r="G30" s="2" t="n">
        <f aca="false">PI()*$C$7*$C$9^2*(C30^4-B30^4)/4 +$C$10*PI()*(C30^2-B30^2)</f>
        <v>3665.30523732796</v>
      </c>
    </row>
    <row r="31" customFormat="false" ht="12.8" hidden="false" customHeight="false" outlineLevel="0" collapsed="false">
      <c r="B31" s="1" t="n">
        <v>0.03</v>
      </c>
      <c r="C31" s="1" t="n">
        <v>0.066</v>
      </c>
      <c r="D31" s="1" t="n">
        <f aca="false">B31*$C$9</f>
        <v>17.2787595947439</v>
      </c>
      <c r="E31" s="1" t="n">
        <f aca="false">C31*$C$9</f>
        <v>38.0132711084365</v>
      </c>
      <c r="F31" s="2" t="n">
        <f aca="false">$C$8+C$7*(E31^2-D31^2)/2</f>
        <v>673226.623615269</v>
      </c>
      <c r="G31" s="2" t="n">
        <f aca="false">PI()*$C$7*$C$9^2*(C31^4-B31^4)/4 +$C$10*PI()*(C31^2-B31^2)</f>
        <v>4197.59380277529</v>
      </c>
    </row>
    <row r="32" customFormat="false" ht="12.8" hidden="false" customHeight="false" outlineLevel="0" collapsed="false">
      <c r="B32" s="1" t="n">
        <v>0.03</v>
      </c>
      <c r="C32" s="1" t="n">
        <v>0.068</v>
      </c>
      <c r="D32" s="1" t="n">
        <f aca="false">B32*$C$9</f>
        <v>17.2787595947439</v>
      </c>
      <c r="E32" s="1" t="n">
        <f aca="false">C32*$C$9</f>
        <v>39.1651884147527</v>
      </c>
      <c r="F32" s="2" t="n">
        <f aca="false">$C$8+C$7*(E32^2-D32^2)/2</f>
        <v>717678.225215062</v>
      </c>
      <c r="G32" s="2" t="n">
        <f aca="false">PI()*$C$7*$C$9^2*(C32^4-B32^4)/4 +$C$10*PI()*(C32^2-B32^2)</f>
        <v>4783.12776773562</v>
      </c>
    </row>
    <row r="33" customFormat="false" ht="12.8" hidden="false" customHeight="false" outlineLevel="0" collapsed="false">
      <c r="B33" s="1" t="n">
        <v>0.03</v>
      </c>
      <c r="C33" s="1" t="n">
        <v>0.07</v>
      </c>
      <c r="D33" s="1" t="n">
        <f aca="false">B33*$C$9</f>
        <v>17.2787595947439</v>
      </c>
      <c r="E33" s="1" t="n">
        <f aca="false">C33*$C$9</f>
        <v>40.317105721069</v>
      </c>
      <c r="F33" s="2" t="n">
        <f aca="false">$C$8+C$7*(E33^2-D33^2)/2</f>
        <v>763456.74029545</v>
      </c>
      <c r="G33" s="2" t="n">
        <f aca="false">PI()*$C$7*$C$9^2*(C33^4-B33^4)/4 +$C$10*PI()*(C33^2-B33^2)</f>
        <v>5425.25870400957</v>
      </c>
    </row>
    <row r="35" customFormat="false" ht="12.8" hidden="false" customHeight="false" outlineLevel="0" collapsed="false">
      <c r="B35" s="1" t="s">
        <v>11</v>
      </c>
      <c r="C35" s="1" t="n">
        <f aca="false">$B$39*$D$39</f>
        <v>0.518362787842316</v>
      </c>
    </row>
    <row r="36" customFormat="false" ht="12.8" hidden="false" customHeight="false" outlineLevel="0" collapsed="false">
      <c r="B36" s="1" t="s">
        <v>3</v>
      </c>
      <c r="C36" s="1" t="n">
        <f aca="false">$C$8+1000*C35^2/(2*B39^2)</f>
        <v>249277.766566476</v>
      </c>
      <c r="K36" s="3" t="s">
        <v>12</v>
      </c>
    </row>
    <row r="37" customFormat="false" ht="12.8" hidden="false" customHeight="false" outlineLevel="0" collapsed="false">
      <c r="B37" s="1" t="s">
        <v>13</v>
      </c>
      <c r="J37" s="3"/>
      <c r="K37" s="4"/>
    </row>
    <row r="38" customFormat="false" ht="12.8" hidden="false" customHeight="false" outlineLevel="0" collapsed="false">
      <c r="B38" s="1" t="s">
        <v>5</v>
      </c>
      <c r="C38" s="1" t="s">
        <v>6</v>
      </c>
      <c r="D38" s="1" t="s">
        <v>7</v>
      </c>
      <c r="E38" s="1" t="s">
        <v>8</v>
      </c>
      <c r="F38" s="1" t="s">
        <v>9</v>
      </c>
      <c r="G38" s="1" t="s">
        <v>10</v>
      </c>
      <c r="J38" s="3" t="s">
        <v>4</v>
      </c>
      <c r="K38" s="5" t="n">
        <f aca="false">G33</f>
        <v>5425.25870400957</v>
      </c>
    </row>
    <row r="39" customFormat="false" ht="12.8" hidden="false" customHeight="false" outlineLevel="0" collapsed="false">
      <c r="B39" s="1" t="n">
        <v>0.03</v>
      </c>
      <c r="C39" s="1" t="n">
        <v>0.03</v>
      </c>
      <c r="D39" s="1" t="n">
        <f aca="false">B39*$C$9</f>
        <v>17.2787595947439</v>
      </c>
      <c r="E39" s="1" t="n">
        <f aca="false">$C$35/C39</f>
        <v>17.2787595947439</v>
      </c>
      <c r="F39" s="2" t="n">
        <f aca="false">$C$8+C$7*(D39^2-E39^2)/2</f>
        <v>100000</v>
      </c>
      <c r="G39" s="2" t="n">
        <f aca="false">PI()*$C$7*$C$35^2*(LN(B39)-LN(C39)) +$C$36*PI()*(C39^2-B39^2)</f>
        <v>0</v>
      </c>
      <c r="J39" s="3" t="s">
        <v>13</v>
      </c>
      <c r="K39" s="5" t="n">
        <f aca="false">G58</f>
        <v>2225.59985105237</v>
      </c>
    </row>
    <row r="40" customFormat="false" ht="12.8" hidden="false" customHeight="false" outlineLevel="0" collapsed="false">
      <c r="B40" s="1" t="n">
        <v>0.03</v>
      </c>
      <c r="C40" s="1" t="n">
        <v>0.032</v>
      </c>
      <c r="D40" s="1" t="n">
        <f aca="false">B40*$C$9</f>
        <v>17.2787595947439</v>
      </c>
      <c r="E40" s="1" t="n">
        <f aca="false">$C$35/C40</f>
        <v>16.1988371200724</v>
      </c>
      <c r="F40" s="2" t="n">
        <f aca="false">$C$8+C$7*(D40^2-E40^2)/2</f>
        <v>118076.604545159</v>
      </c>
      <c r="G40" s="2" t="n">
        <f aca="false">PI()*$C$7*$C$35^2*(LN(B40)-LN(C40)) +$C$36*PI()*(C40^2-B40^2)</f>
        <v>42.6280939296756</v>
      </c>
      <c r="J40" s="3" t="s">
        <v>14</v>
      </c>
      <c r="K40" s="5" t="n">
        <f aca="false">G87</f>
        <v>35660.2026199484</v>
      </c>
    </row>
    <row r="41" customFormat="false" ht="12.8" hidden="false" customHeight="false" outlineLevel="0" collapsed="false">
      <c r="B41" s="1" t="n">
        <v>0.03</v>
      </c>
      <c r="C41" s="1" t="n">
        <v>0.034</v>
      </c>
      <c r="D41" s="1" t="n">
        <f aca="false">B41*$C$9</f>
        <v>17.2787595947439</v>
      </c>
      <c r="E41" s="1" t="n">
        <f aca="false">$C$35/C41</f>
        <v>15.2459643483034</v>
      </c>
      <c r="F41" s="2" t="n">
        <f aca="false">$C$8+C$7*(D41^2-E41^2)/2</f>
        <v>133058.052111608</v>
      </c>
      <c r="G41" s="2" t="n">
        <f aca="false">PI()*$C$7*$C$35^2*(LN(B41)-LN(C41)) +$C$36*PI()*(C41^2-B41^2)</f>
        <v>94.825123457471</v>
      </c>
    </row>
    <row r="42" customFormat="false" ht="12.8" hidden="false" customHeight="false" outlineLevel="0" collapsed="false">
      <c r="B42" s="1" t="n">
        <v>0.03</v>
      </c>
      <c r="C42" s="1" t="n">
        <v>0.036</v>
      </c>
      <c r="D42" s="1" t="n">
        <f aca="false">B42*$C$9</f>
        <v>17.2787595947439</v>
      </c>
      <c r="E42" s="1" t="n">
        <f aca="false">$C$35/C42</f>
        <v>14.3989663289532</v>
      </c>
      <c r="F42" s="2" t="n">
        <f aca="false">$C$8+C$7*(D42^2-E42^2)/2</f>
        <v>145612.650895313</v>
      </c>
      <c r="G42" s="2" t="n">
        <f aca="false">PI()*$C$7*$C$35^2*(LN(B42)-LN(C42)) +$C$36*PI()*(C42^2-B42^2)</f>
        <v>156.213171778114</v>
      </c>
    </row>
    <row r="43" customFormat="false" ht="12.8" hidden="false" customHeight="false" outlineLevel="0" collapsed="false">
      <c r="B43" s="1" t="n">
        <v>0.03</v>
      </c>
      <c r="C43" s="1" t="n">
        <v>0.038</v>
      </c>
      <c r="D43" s="1" t="n">
        <f aca="false">B43*$C$9</f>
        <v>17.2787595947439</v>
      </c>
      <c r="E43" s="1" t="n">
        <f aca="false">$C$35/C43</f>
        <v>13.6411259958504</v>
      </c>
      <c r="F43" s="2" t="n">
        <f aca="false">$C$8+C$7*(D43^2-E43^2)/2</f>
        <v>156237.607349144</v>
      </c>
      <c r="G43" s="2" t="n">
        <f aca="false">PI()*$C$7*$C$35^2*(LN(B43)-LN(C43)) +$C$36*PI()*(C43^2-B43^2)</f>
        <v>226.475671180023</v>
      </c>
    </row>
    <row r="44" customFormat="false" ht="12.8" hidden="false" customHeight="false" outlineLevel="0" collapsed="false">
      <c r="B44" s="1" t="n">
        <v>0.03</v>
      </c>
      <c r="C44" s="1" t="n">
        <v>0.04</v>
      </c>
      <c r="D44" s="1" t="n">
        <f aca="false">B44*$C$9</f>
        <v>17.2787595947439</v>
      </c>
      <c r="E44" s="1" t="n">
        <f aca="false">$C$35/C44</f>
        <v>12.9590696960579</v>
      </c>
      <c r="F44" s="2" t="n">
        <f aca="false">$C$8+C$7*(D44^2-E44^2)/2</f>
        <v>165309.022872834</v>
      </c>
      <c r="G44" s="2" t="n">
        <f aca="false">PI()*$C$7*$C$35^2*(LN(B44)-LN(C44)) +$C$36*PI()*(C44^2-B44^2)</f>
        <v>305.344803139865</v>
      </c>
    </row>
    <row r="45" customFormat="false" ht="12.8" hidden="false" customHeight="false" outlineLevel="0" collapsed="false">
      <c r="B45" s="1" t="n">
        <v>0.03</v>
      </c>
      <c r="C45" s="1" t="n">
        <v>0.042</v>
      </c>
      <c r="D45" s="1" t="n">
        <f aca="false">B45*$C$9</f>
        <v>17.2787595947439</v>
      </c>
      <c r="E45" s="1" t="n">
        <f aca="false">$C$35/C45</f>
        <v>12.3419711391028</v>
      </c>
      <c r="F45" s="2" t="n">
        <f aca="false">$C$8+C$7*(D45^2-E45^2)/2</f>
        <v>173115.640767254</v>
      </c>
      <c r="G45" s="2" t="n">
        <f aca="false">PI()*$C$7*$C$35^2*(LN(B45)-LN(C45)) +$C$36*PI()*(C45^2-B45^2)</f>
        <v>392.591975768184</v>
      </c>
    </row>
    <row r="46" customFormat="false" ht="12.8" hidden="false" customHeight="false" outlineLevel="0" collapsed="false">
      <c r="B46" s="1" t="n">
        <v>0.03</v>
      </c>
      <c r="C46" s="1" t="n">
        <v>0.044</v>
      </c>
      <c r="D46" s="1" t="n">
        <f aca="false">B46*$C$9</f>
        <v>17.2787595947439</v>
      </c>
      <c r="E46" s="1" t="n">
        <f aca="false">$C$35/C46</f>
        <v>11.7809724509617</v>
      </c>
      <c r="F46" s="2" t="n">
        <f aca="false">$C$8+C$7*(D46^2-E46^2)/2</f>
        <v>179882.110621318</v>
      </c>
      <c r="G46" s="2" t="n">
        <f aca="false">PI()*$C$7*$C$35^2*(LN(B46)-LN(C46)) +$C$36*PI()*(C46^2-B46^2)</f>
        <v>488.020518536061</v>
      </c>
    </row>
    <row r="47" customFormat="false" ht="12.8" hidden="false" customHeight="false" outlineLevel="0" collapsed="false">
      <c r="B47" s="1" t="n">
        <v>0.03</v>
      </c>
      <c r="C47" s="1" t="n">
        <v>0.046</v>
      </c>
      <c r="D47" s="1" t="n">
        <f aca="false">B47*$C$9</f>
        <v>17.2787595947439</v>
      </c>
      <c r="E47" s="1" t="n">
        <f aca="false">$C$35/C47</f>
        <v>11.2687562574416</v>
      </c>
      <c r="F47" s="2" t="n">
        <f aca="false">$C$8+C$7*(D47^2-E47^2)/2</f>
        <v>185785.332771663</v>
      </c>
      <c r="G47" s="2" t="n">
        <f aca="false">PI()*$C$7*$C$35^2*(LN(B47)-LN(C47)) +$C$36*PI()*(C47^2-B47^2)</f>
        <v>591.460002213371</v>
      </c>
    </row>
    <row r="48" customFormat="false" ht="12.8" hidden="false" customHeight="false" outlineLevel="0" collapsed="false">
      <c r="B48" s="1" t="n">
        <v>0.03</v>
      </c>
      <c r="C48" s="1" t="n">
        <v>0.048</v>
      </c>
      <c r="D48" s="1" t="n">
        <f aca="false">B48*$C$9</f>
        <v>17.2787595947439</v>
      </c>
      <c r="E48" s="1" t="n">
        <f aca="false">$C$35/C48</f>
        <v>10.7992247467149</v>
      </c>
      <c r="F48" s="2" t="n">
        <f aca="false">$C$8+C$7*(D48^2-E48^2)/2</f>
        <v>190966.139001447</v>
      </c>
      <c r="G48" s="2" t="n">
        <f aca="false">PI()*$C$7*$C$35^2*(LN(B48)-LN(C48)) +$C$36*PI()*(C48^2-B48^2)</f>
        <v>702.76176856372</v>
      </c>
    </row>
    <row r="49" customFormat="false" ht="12.8" hidden="false" customHeight="false" outlineLevel="0" collapsed="false">
      <c r="B49" s="1" t="n">
        <v>0.03</v>
      </c>
      <c r="C49" s="1" t="n">
        <v>0.05</v>
      </c>
      <c r="D49" s="1" t="n">
        <f aca="false">B49*$C$9</f>
        <v>17.2787595947439</v>
      </c>
      <c r="E49" s="1" t="n">
        <f aca="false">$C$35/C49</f>
        <v>10.3672557568463</v>
      </c>
      <c r="F49" s="2" t="n">
        <f aca="false">$C$8+C$7*(D49^2-E49^2)/2</f>
        <v>195537.770602546</v>
      </c>
      <c r="G49" s="2" t="n">
        <f aca="false">PI()*$C$7*$C$35^2*(LN(B49)-LN(C49)) +$C$36*PI()*(C49^2-B49^2)</f>
        <v>821.795373198172</v>
      </c>
    </row>
    <row r="50" customFormat="false" ht="12.8" hidden="false" customHeight="false" outlineLevel="0" collapsed="false">
      <c r="B50" s="1" t="n">
        <v>0.03</v>
      </c>
      <c r="C50" s="1" t="n">
        <v>0.052</v>
      </c>
      <c r="D50" s="1" t="n">
        <f aca="false">B50*$C$9</f>
        <v>17.2787595947439</v>
      </c>
      <c r="E50" s="1" t="n">
        <f aca="false">$C$35/C50</f>
        <v>9.96851515081377</v>
      </c>
      <c r="F50" s="2" t="n">
        <f aca="false">$C$8+C$7*(D50^2-E50^2)/2</f>
        <v>199592.119410475</v>
      </c>
      <c r="G50" s="2" t="n">
        <f aca="false">PI()*$C$7*$C$35^2*(LN(B50)-LN(C50)) +$C$36*PI()*(C50^2-B50^2)</f>
        <v>948.44572650666</v>
      </c>
    </row>
    <row r="51" customFormat="false" ht="12.8" hidden="false" customHeight="false" outlineLevel="0" collapsed="false">
      <c r="B51" s="1" t="n">
        <v>0.03</v>
      </c>
      <c r="C51" s="1" t="n">
        <v>0.054</v>
      </c>
      <c r="D51" s="1" t="n">
        <f aca="false">B51*$C$9</f>
        <v>17.2787595947439</v>
      </c>
      <c r="E51" s="1" t="n">
        <f aca="false">$C$35/C51</f>
        <v>9.59931088596881</v>
      </c>
      <c r="F51" s="2" t="n">
        <f aca="false">$C$8+C$7*(D51^2-E51^2)/2</f>
        <v>203204.381823738</v>
      </c>
      <c r="G51" s="2" t="n">
        <f aca="false">PI()*$C$7*$C$35^2*(LN(B51)-LN(C51)) +$C$36*PI()*(C51^2-B51^2)</f>
        <v>1082.61077446265</v>
      </c>
    </row>
    <row r="52" customFormat="false" ht="12.8" hidden="false" customHeight="false" outlineLevel="0" collapsed="false">
      <c r="B52" s="1" t="n">
        <v>0.03</v>
      </c>
      <c r="C52" s="1" t="n">
        <v>0.056</v>
      </c>
      <c r="D52" s="1" t="n">
        <f aca="false">B52*$C$9</f>
        <v>17.2787595947439</v>
      </c>
      <c r="E52" s="1" t="n">
        <f aca="false">$C$35/C52</f>
        <v>9.25647835432707</v>
      </c>
      <c r="F52" s="2" t="n">
        <f aca="false">$C$8+C$7*(D52^2-E52^2)/2</f>
        <v>206436.570804414</v>
      </c>
      <c r="G52" s="2" t="n">
        <f aca="false">PI()*$C$7*$C$35^2*(LN(B52)-LN(C52)) +$C$36*PI()*(C52^2-B52^2)</f>
        <v>1224.19960140785</v>
      </c>
    </row>
    <row r="53" customFormat="false" ht="12.8" hidden="false" customHeight="false" outlineLevel="0" collapsed="false">
      <c r="B53" s="1" t="n">
        <v>0.03</v>
      </c>
      <c r="C53" s="1" t="n">
        <v>0.058</v>
      </c>
      <c r="D53" s="1" t="n">
        <f aca="false">B53*$C$9</f>
        <v>17.2787595947439</v>
      </c>
      <c r="E53" s="1" t="n">
        <f aca="false">$C$35/C53</f>
        <v>8.93728944555717</v>
      </c>
      <c r="F53" s="2" t="n">
        <f aca="false">$C$8+C$7*(D53^2-E53^2)/2</f>
        <v>209340.195249643</v>
      </c>
      <c r="G53" s="2" t="n">
        <f aca="false">PI()*$C$7*$C$35^2*(LN(B53)-LN(C53)) +$C$36*PI()*(C53^2-B53^2)</f>
        <v>1373.13086590728</v>
      </c>
    </row>
    <row r="54" customFormat="false" ht="12.8" hidden="false" customHeight="false" outlineLevel="0" collapsed="false">
      <c r="B54" s="1" t="n">
        <v>0.03</v>
      </c>
      <c r="C54" s="1" t="n">
        <v>0.06</v>
      </c>
      <c r="D54" s="1" t="n">
        <f aca="false">B54*$C$9</f>
        <v>17.2787595947439</v>
      </c>
      <c r="E54" s="1" t="n">
        <f aca="false">$C$35/C54</f>
        <v>8.63937979737193</v>
      </c>
      <c r="F54" s="2" t="n">
        <f aca="false">$C$8+C$7*(D54^2-E54^2)/2</f>
        <v>211958.324924858</v>
      </c>
      <c r="G54" s="2" t="n">
        <f aca="false">PI()*$C$7*$C$35^2*(LN(B54)-LN(C54)) +$C$36*PI()*(C54^2-B54^2)</f>
        <v>1529.33150188084</v>
      </c>
    </row>
    <row r="55" customFormat="false" ht="12.8" hidden="false" customHeight="false" outlineLevel="0" collapsed="false">
      <c r="B55" s="1" t="n">
        <v>0.03</v>
      </c>
      <c r="C55" s="1" t="n">
        <v>0.062</v>
      </c>
      <c r="D55" s="1" t="n">
        <f aca="false">B55*$C$9</f>
        <v>17.2787595947439</v>
      </c>
      <c r="E55" s="1" t="n">
        <f aca="false">$C$35/C55</f>
        <v>8.36069012648897</v>
      </c>
      <c r="F55" s="2" t="n">
        <f aca="false">$C$8+C$7*(D55^2-E55^2)/2</f>
        <v>214327.196870892</v>
      </c>
      <c r="G55" s="2" t="n">
        <f aca="false">PI()*$C$7*$C$35^2*(LN(B55)-LN(C55)) +$C$36*PI()*(C55^2-B55^2)</f>
        <v>1692.73563278917</v>
      </c>
    </row>
    <row r="56" customFormat="false" ht="12.8" hidden="false" customHeight="false" outlineLevel="0" collapsed="false">
      <c r="B56" s="1" t="n">
        <v>0.03</v>
      </c>
      <c r="C56" s="1" t="n">
        <v>0.064</v>
      </c>
      <c r="D56" s="1" t="n">
        <f aca="false">B56*$C$9</f>
        <v>17.2787595947439</v>
      </c>
      <c r="E56" s="1" t="n">
        <f aca="false">$C$35/C56</f>
        <v>8.09941856003618</v>
      </c>
      <c r="F56" s="2" t="n">
        <f aca="false">$C$8+C$7*(D56^2-E56^2)/2</f>
        <v>216477.476061148</v>
      </c>
      <c r="G56" s="2" t="n">
        <f aca="false">PI()*$C$7*$C$35^2*(LN(B56)-LN(C56)) +$C$36*PI()*(C56^2-B56^2)</f>
        <v>1863.28365826576</v>
      </c>
    </row>
    <row r="57" customFormat="false" ht="12.8" hidden="false" customHeight="false" outlineLevel="0" collapsed="false">
      <c r="B57" s="1" t="n">
        <v>0.03</v>
      </c>
      <c r="C57" s="1" t="n">
        <v>0.066</v>
      </c>
      <c r="D57" s="1" t="n">
        <f aca="false">B57*$C$9</f>
        <v>17.2787595947439</v>
      </c>
      <c r="E57" s="1" t="n">
        <f aca="false">$C$35/C57</f>
        <v>7.85398163397448</v>
      </c>
      <c r="F57" s="2" t="n">
        <f aca="false">$C$8+C$7*(D57^2-E57^2)/2</f>
        <v>218435.252813073</v>
      </c>
      <c r="G57" s="2" t="n">
        <f aca="false">PI()*$C$7*$C$35^2*(LN(B57)-LN(C57)) +$C$36*PI()*(C57^2-B57^2)</f>
        <v>2040.92148133941</v>
      </c>
    </row>
    <row r="58" customFormat="false" ht="12.8" hidden="false" customHeight="false" outlineLevel="0" collapsed="false">
      <c r="B58" s="1" t="n">
        <v>0.03</v>
      </c>
      <c r="C58" s="1" t="n">
        <v>0.068</v>
      </c>
      <c r="D58" s="1" t="n">
        <f aca="false">B58*$C$9</f>
        <v>17.2787595947439</v>
      </c>
      <c r="E58" s="1" t="n">
        <f aca="false">$C$35/C58</f>
        <v>7.6229821741517</v>
      </c>
      <c r="F58" s="2" t="n">
        <f aca="false">$C$8+C$7*(D58^2-E58^2)/2</f>
        <v>220222.83795276</v>
      </c>
      <c r="G58" s="2" t="n">
        <f aca="false">PI()*$C$7*$C$35^2*(LN(B58)-LN(C58)) +$C$36*PI()*(C58^2-B58^2)</f>
        <v>2225.59985105237</v>
      </c>
    </row>
    <row r="59" customFormat="false" ht="12.8" hidden="false" customHeight="false" outlineLevel="0" collapsed="false">
      <c r="B59" s="1" t="n">
        <v>0.03</v>
      </c>
      <c r="C59" s="1" t="n">
        <v>0.07</v>
      </c>
      <c r="D59" s="1" t="n">
        <f aca="false">B59*$C$9</f>
        <v>17.2787595947439</v>
      </c>
      <c r="E59" s="1" t="n">
        <f aca="false">$C$35/C59</f>
        <v>7.40518268346165</v>
      </c>
      <c r="F59" s="2" t="n">
        <f aca="false">$C$8+C$7*(D59^2-E59^2)/2</f>
        <v>221859.401278757</v>
      </c>
      <c r="G59" s="2" t="n">
        <f aca="false">PI()*$C$7*$C$35^2*(LN(B59)-LN(C59)) +$C$36*PI()*(C59^2-B59^2)</f>
        <v>2417.27380039447</v>
      </c>
    </row>
    <row r="63" customFormat="false" ht="12.8" hidden="false" customHeight="false" outlineLevel="0" collapsed="false">
      <c r="B63" s="1" t="s">
        <v>11</v>
      </c>
      <c r="C63" s="1" t="n">
        <f aca="false">C9*0.07^2</f>
        <v>2.82219740047483</v>
      </c>
    </row>
    <row r="64" customFormat="false" ht="12.8" hidden="false" customHeight="false" outlineLevel="0" collapsed="false">
      <c r="B64" s="1" t="s">
        <v>3</v>
      </c>
      <c r="C64" s="1" t="n">
        <f aca="false">$C$8+1000*C63^2/(2*B67^2)</f>
        <v>4524887.87069272</v>
      </c>
    </row>
    <row r="65" customFormat="false" ht="12.8" hidden="false" customHeight="false" outlineLevel="0" collapsed="false">
      <c r="B65" s="1" t="s">
        <v>14</v>
      </c>
    </row>
    <row r="66" customFormat="false" ht="12.8" hidden="false" customHeight="false" outlineLevel="0" collapsed="false">
      <c r="B66" s="1" t="s">
        <v>5</v>
      </c>
      <c r="C66" s="1" t="s">
        <v>6</v>
      </c>
      <c r="D66" s="1" t="s">
        <v>7</v>
      </c>
      <c r="E66" s="1" t="s">
        <v>8</v>
      </c>
      <c r="F66" s="1" t="s">
        <v>9</v>
      </c>
      <c r="G66" s="1" t="s">
        <v>10</v>
      </c>
    </row>
    <row r="67" customFormat="false" ht="12.8" hidden="false" customHeight="false" outlineLevel="0" collapsed="false">
      <c r="B67" s="1" t="n">
        <v>0.03</v>
      </c>
      <c r="C67" s="1" t="n">
        <v>0.03</v>
      </c>
      <c r="D67" s="1" t="n">
        <f aca="false">C$63/B67</f>
        <v>94.0732466824944</v>
      </c>
      <c r="E67" s="1" t="n">
        <f aca="false">C$63/C67</f>
        <v>94.0732466824944</v>
      </c>
      <c r="F67" s="2" t="n">
        <f aca="false">$C$8+C$7*(D67^2-E67^2)/2</f>
        <v>100000</v>
      </c>
      <c r="G67" s="2" t="n">
        <f aca="false">PI()*$C$7*$C$63^2*(LN(B67)-LN(C67)) +$C$64*PI()*(C67^2-B67^2)</f>
        <v>0</v>
      </c>
      <c r="N67" s="1" t="n">
        <f aca="false">(D67^2-E67^2)*1000/2</f>
        <v>0</v>
      </c>
    </row>
    <row r="68" customFormat="false" ht="12.8" hidden="false" customHeight="false" outlineLevel="0" collapsed="false">
      <c r="B68" s="1" t="n">
        <v>0.03</v>
      </c>
      <c r="C68" s="1" t="n">
        <v>0.032</v>
      </c>
      <c r="D68" s="1" t="n">
        <f aca="false">C$63/B68</f>
        <v>94.0732466824944</v>
      </c>
      <c r="E68" s="1" t="n">
        <f aca="false">C$63/C68</f>
        <v>88.1936687648385</v>
      </c>
      <c r="F68" s="2" t="n">
        <f aca="false">$C$8+C$7*(D68^2-E68^2)/2</f>
        <v>635826.265591696</v>
      </c>
      <c r="G68" s="2" t="n">
        <f aca="false">PI()*$C$7*$C$63^2*(LN(B68)-LN(C68)) +$C$64*PI()*(C68^2-B68^2)</f>
        <v>147.811309465194</v>
      </c>
      <c r="H68" s="2"/>
    </row>
    <row r="69" customFormat="false" ht="12.8" hidden="false" customHeight="false" outlineLevel="0" collapsed="false">
      <c r="B69" s="1" t="n">
        <v>0.03</v>
      </c>
      <c r="C69" s="1" t="n">
        <v>0.034</v>
      </c>
      <c r="D69" s="1" t="n">
        <f aca="false">C$63/B69</f>
        <v>94.0732466824944</v>
      </c>
      <c r="E69" s="1" t="n">
        <f aca="false">C$63/C69</f>
        <v>83.0058058963185</v>
      </c>
      <c r="F69" s="2" t="n">
        <f aca="false">$C$8+C$7*(D69^2-E69^2)/2</f>
        <v>1079905.96444407</v>
      </c>
      <c r="G69" s="2" t="n">
        <f aca="false">PI()*$C$7*$C$63^2*(LN(B69)-LN(C69)) +$C$64*PI()*(C69^2-B69^2)</f>
        <v>507.279636288694</v>
      </c>
      <c r="H69" s="2"/>
    </row>
    <row r="70" customFormat="false" ht="12.8" hidden="false" customHeight="false" outlineLevel="0" collapsed="false">
      <c r="B70" s="1" t="n">
        <v>0.03</v>
      </c>
      <c r="C70" s="1" t="n">
        <v>0.036</v>
      </c>
      <c r="D70" s="1" t="n">
        <f aca="false">C$63/B70</f>
        <v>94.0732466824944</v>
      </c>
      <c r="E70" s="1" t="n">
        <f aca="false">C$63/C70</f>
        <v>78.394372235412</v>
      </c>
      <c r="F70" s="2" t="n">
        <f aca="false">$C$8+C$7*(D70^2-E70^2)/2</f>
        <v>1452049.07160055</v>
      </c>
      <c r="G70" s="2" t="n">
        <f aca="false">PI()*$C$7*$C$63^2*(LN(B70)-LN(C70)) +$C$64*PI()*(C70^2-B70^2)</f>
        <v>1067.2027798599</v>
      </c>
      <c r="H70" s="2"/>
    </row>
    <row r="71" customFormat="false" ht="12.8" hidden="false" customHeight="false" outlineLevel="0" collapsed="false">
      <c r="B71" s="1" t="n">
        <v>0.03</v>
      </c>
      <c r="C71" s="1" t="n">
        <v>0.038</v>
      </c>
      <c r="D71" s="1" t="n">
        <f aca="false">C$63/B71</f>
        <v>94.0732466824944</v>
      </c>
      <c r="E71" s="1" t="n">
        <f aca="false">C$63/C71</f>
        <v>74.2683526440745</v>
      </c>
      <c r="F71" s="2" t="n">
        <f aca="false">$C$8+C$7*(D71^2-E71^2)/2</f>
        <v>1766993.76846042</v>
      </c>
      <c r="G71" s="2" t="n">
        <f aca="false">PI()*$C$7*$C$63^2*(LN(B71)-LN(C71)) +$C$64*PI()*(C71^2-B71^2)</f>
        <v>1818.1970478886</v>
      </c>
      <c r="H71" s="2"/>
    </row>
    <row r="72" customFormat="false" ht="12.8" hidden="false" customHeight="false" outlineLevel="0" collapsed="false">
      <c r="B72" s="1" t="n">
        <v>0.03</v>
      </c>
      <c r="C72" s="1" t="n">
        <v>0.04</v>
      </c>
      <c r="D72" s="1" t="n">
        <f aca="false">C$63/B72</f>
        <v>94.0732466824944</v>
      </c>
      <c r="E72" s="1" t="n">
        <f aca="false">C$63/C72</f>
        <v>70.5549350118708</v>
      </c>
      <c r="F72" s="2" t="n">
        <f aca="false">$C$8+C$7*(D72^2-E72^2)/2</f>
        <v>2035888.44342807</v>
      </c>
      <c r="G72" s="2" t="n">
        <f aca="false">PI()*$C$7*$C$63^2*(LN(B72)-LN(C72)) +$C$64*PI()*(C72^2-B72^2)</f>
        <v>2752.32377031896</v>
      </c>
      <c r="H72" s="2"/>
    </row>
    <row r="73" customFormat="false" ht="12.8" hidden="false" customHeight="false" outlineLevel="0" collapsed="false">
      <c r="B73" s="1" t="n">
        <v>0.03</v>
      </c>
      <c r="C73" s="1" t="n">
        <v>0.042</v>
      </c>
      <c r="D73" s="1" t="n">
        <f aca="false">C$63/B73</f>
        <v>94.0732466824944</v>
      </c>
      <c r="E73" s="1" t="n">
        <f aca="false">C$63/C73</f>
        <v>67.1951762017817</v>
      </c>
      <c r="F73" s="2" t="n">
        <f aca="false">$C$8+C$7*(D73^2-E73^2)/2</f>
        <v>2267292.01829848</v>
      </c>
      <c r="G73" s="2" t="n">
        <f aca="false">PI()*$C$7*$C$63^2*(LN(B73)-LN(C73)) +$C$64*PI()*(C73^2-B73^2)</f>
        <v>3862.807032008</v>
      </c>
      <c r="H73" s="2"/>
    </row>
    <row r="74" customFormat="false" ht="12.8" hidden="false" customHeight="false" outlineLevel="0" collapsed="false">
      <c r="B74" s="1" t="n">
        <v>0.03</v>
      </c>
      <c r="C74" s="1" t="n">
        <v>0.044</v>
      </c>
      <c r="D74" s="1" t="n">
        <f aca="false">C$63/B74</f>
        <v>94.0732466824944</v>
      </c>
      <c r="E74" s="1" t="n">
        <f aca="false">C$63/C74</f>
        <v>64.1408500107916</v>
      </c>
      <c r="F74" s="2" t="n">
        <f aca="false">$C$8+C$7*(D74^2-E74^2)/2</f>
        <v>2467863.55063929</v>
      </c>
      <c r="G74" s="2" t="n">
        <f aca="false">PI()*$C$7*$C$63^2*(LN(B74)-LN(C74)) +$C$64*PI()*(C74^2-B74^2)</f>
        <v>5143.81712999351</v>
      </c>
      <c r="H74" s="2"/>
    </row>
    <row r="75" customFormat="false" ht="12.8" hidden="false" customHeight="false" outlineLevel="0" collapsed="false">
      <c r="B75" s="1" t="n">
        <v>0.03</v>
      </c>
      <c r="C75" s="1" t="n">
        <v>0.046</v>
      </c>
      <c r="D75" s="1" t="n">
        <f aca="false">C$63/B75</f>
        <v>94.0732466824944</v>
      </c>
      <c r="E75" s="1" t="n">
        <f aca="false">C$63/C75</f>
        <v>61.3521174016268</v>
      </c>
      <c r="F75" s="2" t="n">
        <f aca="false">$C$8+C$7*(D75^2-E75^2)/2</f>
        <v>2642846.71586122</v>
      </c>
      <c r="G75" s="2" t="n">
        <f aca="false">PI()*$C$7*$C$63^2*(LN(B75)-LN(C75)) +$C$64*PI()*(C75^2-B75^2)</f>
        <v>6590.30220524427</v>
      </c>
      <c r="H75" s="2"/>
    </row>
    <row r="76" customFormat="false" ht="12.8" hidden="false" customHeight="false" outlineLevel="0" collapsed="false">
      <c r="B76" s="1" t="n">
        <v>0.03</v>
      </c>
      <c r="C76" s="1" t="n">
        <v>0.048</v>
      </c>
      <c r="D76" s="1" t="n">
        <f aca="false">C$63/B76</f>
        <v>94.0732466824944</v>
      </c>
      <c r="E76" s="1" t="n">
        <f aca="false">C$63/C76</f>
        <v>58.795779176559</v>
      </c>
      <c r="F76" s="2" t="n">
        <f aca="false">$C$8+C$7*(D76^2-E76^2)/2</f>
        <v>2796416.04620338</v>
      </c>
      <c r="G76" s="2" t="n">
        <f aca="false">PI()*$C$7*$C$63^2*(LN(B76)-LN(C76)) +$C$64*PI()*(C76^2-B76^2)</f>
        <v>8197.85573398769</v>
      </c>
      <c r="H76" s="2"/>
    </row>
    <row r="77" customFormat="false" ht="12.8" hidden="false" customHeight="false" outlineLevel="0" collapsed="false">
      <c r="B77" s="1" t="n">
        <v>0.03</v>
      </c>
      <c r="C77" s="1" t="n">
        <v>0.05</v>
      </c>
      <c r="D77" s="1" t="n">
        <f aca="false">C$63/B77</f>
        <v>94.0732466824944</v>
      </c>
      <c r="E77" s="1" t="n">
        <f aca="false">C$63/C77</f>
        <v>56.4439480094966</v>
      </c>
      <c r="F77" s="2" t="n">
        <f aca="false">$C$8+C$7*(D77^2-E77^2)/2</f>
        <v>2931928.23724334</v>
      </c>
      <c r="G77" s="2" t="n">
        <f aca="false">PI()*$C$7*$C$63^2*(LN(B77)-LN(C77)) +$C$64*PI()*(C77^2-B77^2)</f>
        <v>9962.61108686774</v>
      </c>
      <c r="H77" s="2"/>
    </row>
    <row r="78" customFormat="false" ht="12.8" hidden="false" customHeight="false" outlineLevel="0" collapsed="false">
      <c r="B78" s="1" t="n">
        <v>0.03</v>
      </c>
      <c r="C78" s="1" t="n">
        <v>0.052</v>
      </c>
      <c r="D78" s="1" t="n">
        <f aca="false">C$63/B78</f>
        <v>94.0732466824944</v>
      </c>
      <c r="E78" s="1" t="n">
        <f aca="false">C$63/C78</f>
        <v>54.2730269322083</v>
      </c>
      <c r="F78" s="2" t="n">
        <f aca="false">$C$8+C$7*(D78^2-E78^2)/2</f>
        <v>3052107.14450062</v>
      </c>
      <c r="G78" s="2" t="n">
        <f aca="false">PI()*$C$7*$C$63^2*(LN(B78)-LN(C78)) +$C$64*PI()*(C78^2-B78^2)</f>
        <v>11881.1567805046</v>
      </c>
      <c r="H78" s="2"/>
    </row>
    <row r="79" customFormat="false" ht="12.8" hidden="false" customHeight="false" outlineLevel="0" collapsed="false">
      <c r="B79" s="1" t="n">
        <v>0.03</v>
      </c>
      <c r="C79" s="1" t="n">
        <v>0.054</v>
      </c>
      <c r="D79" s="1" t="n">
        <f aca="false">C$63/B79</f>
        <v>94.0732466824944</v>
      </c>
      <c r="E79" s="1" t="n">
        <f aca="false">C$63/C79</f>
        <v>52.262914823608</v>
      </c>
      <c r="F79" s="2" t="n">
        <f aca="false">$C$8+C$7*(D79^2-E79^2)/2</f>
        <v>3159181.73776287</v>
      </c>
      <c r="G79" s="2" t="n">
        <f aca="false">PI()*$C$7*$C$63^2*(LN(B79)-LN(C79)) +$C$64*PI()*(C79^2-B79^2)</f>
        <v>13950.4677319636</v>
      </c>
      <c r="H79" s="2"/>
    </row>
    <row r="80" customFormat="false" ht="12.8" hidden="false" customHeight="false" outlineLevel="0" collapsed="false">
      <c r="B80" s="1" t="n">
        <v>0.03</v>
      </c>
      <c r="C80" s="1" t="n">
        <v>0.056</v>
      </c>
      <c r="D80" s="1" t="n">
        <f aca="false">C$63/B80</f>
        <v>94.0732466824944</v>
      </c>
      <c r="E80" s="1" t="n">
        <f aca="false">C$63/C80</f>
        <v>50.3963821513363</v>
      </c>
      <c r="F80" s="2" t="n">
        <f aca="false">$C$8+C$7*(D80^2-E80^2)/2</f>
        <v>3254990.20372096</v>
      </c>
      <c r="G80" s="2" t="n">
        <f aca="false">PI()*$C$7*$C$63^2*(LN(B80)-LN(C80)) +$C$64*PI()*(C80^2-B80^2)</f>
        <v>16167.8490215462</v>
      </c>
      <c r="H80" s="2"/>
    </row>
    <row r="81" customFormat="false" ht="12.8" hidden="false" customHeight="false" outlineLevel="0" collapsed="false">
      <c r="B81" s="1" t="n">
        <v>0.03</v>
      </c>
      <c r="C81" s="1" t="n">
        <v>0.058</v>
      </c>
      <c r="D81" s="1" t="n">
        <f aca="false">C$63/B81</f>
        <v>94.0732466824944</v>
      </c>
      <c r="E81" s="1" t="n">
        <f aca="false">C$63/C81</f>
        <v>48.6585758702557</v>
      </c>
      <c r="F81" s="2" t="n">
        <f aca="false">$C$8+C$7*(D81^2-E81^2)/2</f>
        <v>3341059.36783201</v>
      </c>
      <c r="G81" s="2" t="n">
        <f aca="false">PI()*$C$7*$C$63^2*(LN(B81)-LN(C81)) +$C$64*PI()*(C81^2-B81^2)</f>
        <v>18530.8895284457</v>
      </c>
      <c r="H81" s="2"/>
    </row>
    <row r="82" customFormat="false" ht="12.8" hidden="false" customHeight="false" outlineLevel="0" collapsed="false">
      <c r="B82" s="1" t="n">
        <v>0.03</v>
      </c>
      <c r="C82" s="1" t="n">
        <v>0.06</v>
      </c>
      <c r="D82" s="1" t="n">
        <f aca="false">C$63/B82</f>
        <v>94.0732466824944</v>
      </c>
      <c r="E82" s="1" t="n">
        <f aca="false">C$63/C82</f>
        <v>47.0366233412472</v>
      </c>
      <c r="F82" s="2" t="n">
        <f aca="false">$C$8+C$7*(D82^2-E82^2)/2</f>
        <v>3418665.90301954</v>
      </c>
      <c r="G82" s="2" t="n">
        <f aca="false">PI()*$C$7*$C$63^2*(LN(B82)-LN(C82)) +$C$64*PI()*(C82^2-B82^2)</f>
        <v>21037.4234297192</v>
      </c>
      <c r="H82" s="2"/>
    </row>
    <row r="83" customFormat="false" ht="12.8" hidden="false" customHeight="false" outlineLevel="0" collapsed="false">
      <c r="B83" s="1" t="n">
        <v>0.03</v>
      </c>
      <c r="C83" s="1" t="n">
        <v>0.062</v>
      </c>
      <c r="D83" s="1" t="n">
        <f aca="false">C$63/B83</f>
        <v>94.0732466824944</v>
      </c>
      <c r="E83" s="1" t="n">
        <f aca="false">C$63/C83</f>
        <v>45.5193129108844</v>
      </c>
      <c r="F83" s="2" t="n">
        <f aca="false">$C$8+C$7*(D83^2-E83^2)/2</f>
        <v>3488883.94675322</v>
      </c>
      <c r="G83" s="2" t="n">
        <f aca="false">PI()*$C$7*$C$63^2*(LN(B83)-LN(C83)) +$C$64*PI()*(C83^2-B83^2)</f>
        <v>23685.4980146142</v>
      </c>
      <c r="H83" s="2"/>
    </row>
    <row r="84" customFormat="false" ht="12.8" hidden="false" customHeight="false" outlineLevel="0" collapsed="false">
      <c r="B84" s="1" t="n">
        <v>0.03</v>
      </c>
      <c r="C84" s="1" t="n">
        <v>0.064</v>
      </c>
      <c r="D84" s="1" t="n">
        <f aca="false">C$63/B84</f>
        <v>94.0732466824944</v>
      </c>
      <c r="E84" s="1" t="n">
        <f aca="false">C$63/C84</f>
        <v>44.0968343824192</v>
      </c>
      <c r="F84" s="2" t="n">
        <f aca="false">$C$8+C$7*(D84^2-E84^2)/2</f>
        <v>3552622.46941747</v>
      </c>
      <c r="G84" s="2" t="n">
        <f aca="false">PI()*$C$7*$C$63^2*(LN(B84)-LN(C84)) +$C$64*PI()*(C84^2-B84^2)</f>
        <v>26473.346610538</v>
      </c>
      <c r="H84" s="2"/>
    </row>
    <row r="85" customFormat="false" ht="12.8" hidden="false" customHeight="false" outlineLevel="0" collapsed="false">
      <c r="B85" s="1" t="n">
        <v>0.03</v>
      </c>
      <c r="C85" s="1" t="n">
        <v>0.066</v>
      </c>
      <c r="D85" s="1" t="n">
        <f aca="false">C$63/B85</f>
        <v>94.0732466824944</v>
      </c>
      <c r="E85" s="1" t="n">
        <f aca="false">C$63/C85</f>
        <v>42.7605666738611</v>
      </c>
      <c r="F85" s="2" t="n">
        <f aca="false">$C$8+C$7*(D85^2-E85^2)/2</f>
        <v>3610654.83955786</v>
      </c>
      <c r="G85" s="2" t="n">
        <f aca="false">PI()*$C$7*$C$63^2*(LN(B85)-LN(C85)) +$C$64*PI()*(C85^2-B85^2)</f>
        <v>29399.3656764058</v>
      </c>
      <c r="H85" s="2"/>
    </row>
    <row r="86" customFormat="false" ht="12.8" hidden="false" customHeight="false" outlineLevel="0" collapsed="false">
      <c r="B86" s="1" t="n">
        <v>0.03</v>
      </c>
      <c r="C86" s="1" t="n">
        <v>0.068</v>
      </c>
      <c r="D86" s="1" t="n">
        <f aca="false">C$63/B86</f>
        <v>94.0732466824944</v>
      </c>
      <c r="E86" s="1" t="n">
        <f aca="false">C$63/C86</f>
        <v>41.5029029481593</v>
      </c>
      <c r="F86" s="2" t="n">
        <f aca="false">$C$8+C$7*(D86^2-E86^2)/2</f>
        <v>3663642.39413056</v>
      </c>
      <c r="G86" s="2" t="n">
        <f aca="false">PI()*$C$7*$C$63^2*(LN(B86)-LN(C86)) +$C$64*PI()*(C86^2-B86^2)</f>
        <v>32462.0953165442</v>
      </c>
      <c r="H86" s="2"/>
    </row>
    <row r="87" customFormat="false" ht="12.8" hidden="false" customHeight="false" outlineLevel="0" collapsed="false">
      <c r="B87" s="1" t="n">
        <v>0.03</v>
      </c>
      <c r="C87" s="1" t="n">
        <v>0.07</v>
      </c>
      <c r="D87" s="1" t="n">
        <f aca="false">C$63/B87</f>
        <v>94.0732466824944</v>
      </c>
      <c r="E87" s="1" t="n">
        <f aca="false">C$63/C87</f>
        <v>40.317105721069</v>
      </c>
      <c r="F87" s="2" t="n">
        <f aca="false">$C$8+C$7*(D87^2-E87^2)/2</f>
        <v>3712153.36383079</v>
      </c>
      <c r="G87" s="2" t="n">
        <f aca="false">PI()*$C$7*$C$63^2*(LN(B87)-LN(C87)) +$C$64*PI()*(C87^2-B87^2)</f>
        <v>35660.2026199484</v>
      </c>
      <c r="H87" s="2"/>
    </row>
    <row r="88" customFormat="false" ht="12.8" hidden="false" customHeight="false" outlineLevel="0" collapsed="false">
      <c r="H88" s="2"/>
    </row>
    <row r="94" customFormat="false" ht="12.8" hidden="false" customHeight="false" outlineLevel="0" collapsed="false">
      <c r="F94" s="2"/>
      <c r="G94" s="2"/>
    </row>
    <row r="95" customFormat="false" ht="12.8" hidden="false" customHeight="false" outlineLevel="0" collapsed="false">
      <c r="F95" s="2"/>
      <c r="G95" s="2"/>
    </row>
    <row r="96" customFormat="false" ht="12.8" hidden="false" customHeight="false" outlineLevel="0" collapsed="false">
      <c r="F96" s="2"/>
      <c r="G96" s="2"/>
    </row>
    <row r="97" customFormat="false" ht="12.8" hidden="false" customHeight="false" outlineLevel="0" collapsed="false">
      <c r="F97" s="2"/>
      <c r="G97" s="2"/>
    </row>
    <row r="98" customFormat="false" ht="12.8" hidden="false" customHeight="false" outlineLevel="0" collapsed="false">
      <c r="F98" s="2"/>
      <c r="G98" s="2"/>
    </row>
    <row r="99" customFormat="false" ht="12.8" hidden="false" customHeight="false" outlineLevel="0" collapsed="false">
      <c r="F99" s="2"/>
      <c r="G99" s="2"/>
    </row>
    <row r="100" customFormat="false" ht="12.8" hidden="false" customHeight="false" outlineLevel="0" collapsed="false">
      <c r="F100" s="2"/>
      <c r="G100" s="2"/>
    </row>
    <row r="101" customFormat="false" ht="12.8" hidden="false" customHeight="false" outlineLevel="0" collapsed="false">
      <c r="F101" s="2"/>
      <c r="G101" s="2"/>
    </row>
    <row r="102" customFormat="false" ht="12.8" hidden="false" customHeight="false" outlineLevel="0" collapsed="false">
      <c r="F102" s="2"/>
      <c r="G102" s="2"/>
    </row>
    <row r="103" customFormat="false" ht="12.8" hidden="false" customHeight="false" outlineLevel="0" collapsed="false">
      <c r="F103" s="2"/>
      <c r="G103" s="2"/>
    </row>
    <row r="104" customFormat="false" ht="12.8" hidden="false" customHeight="false" outlineLevel="0" collapsed="false">
      <c r="F104" s="2"/>
      <c r="G104" s="2"/>
    </row>
    <row r="105" customFormat="false" ht="12.8" hidden="false" customHeight="false" outlineLevel="0" collapsed="false">
      <c r="F105" s="2"/>
      <c r="G105" s="2"/>
    </row>
    <row r="106" customFormat="false" ht="12.8" hidden="false" customHeight="false" outlineLevel="0" collapsed="false">
      <c r="F106" s="2"/>
      <c r="G106" s="2"/>
    </row>
    <row r="107" customFormat="false" ht="12.8" hidden="false" customHeight="false" outlineLevel="0" collapsed="false">
      <c r="F107" s="2"/>
      <c r="G107" s="2"/>
    </row>
    <row r="108" customFormat="false" ht="12.8" hidden="false" customHeight="false" outlineLevel="0" collapsed="false">
      <c r="F108" s="2"/>
      <c r="G108" s="2"/>
    </row>
    <row r="109" customFormat="false" ht="12.8" hidden="false" customHeight="false" outlineLevel="0" collapsed="false">
      <c r="F109" s="2"/>
      <c r="G109" s="2"/>
    </row>
    <row r="110" customFormat="false" ht="12.8" hidden="false" customHeight="false" outlineLevel="0" collapsed="false">
      <c r="F110" s="2"/>
      <c r="G110" s="2"/>
    </row>
    <row r="111" customFormat="false" ht="12.8" hidden="false" customHeight="false" outlineLevel="0" collapsed="false">
      <c r="F111" s="2"/>
      <c r="G111" s="2"/>
    </row>
    <row r="112" customFormat="false" ht="12.8" hidden="false" customHeight="false" outlineLevel="0" collapsed="false">
      <c r="F112" s="2"/>
      <c r="G112" s="2"/>
    </row>
    <row r="113" customFormat="false" ht="12.8" hidden="false" customHeight="false" outlineLevel="0" collapsed="false">
      <c r="F113" s="2"/>
      <c r="G113" s="2"/>
    </row>
    <row r="114" customFormat="false" ht="12.8" hidden="false" customHeight="false" outlineLevel="0" collapsed="false">
      <c r="F114" s="2"/>
      <c r="G114" s="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7095</TotalTime>
  <Application>LibreOffice/7.5.2.2$Windows_X86_64 LibreOffice_project/53bb9681a964705cf672590721dbc85eb4d0c3a2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2022-09-07T15:42:33Z</dcterms:created>
  <dc:creator>Michel Sabourin</dc:creator>
  <dc:description/>
  <dc:language>fr-CA</dc:language>
  <cp:lastModifiedBy/>
  <dcterms:modified xsi:type="dcterms:W3CDTF">2023-11-13T11:16:43Z</dcterms:modified>
  <cp:revision>14</cp:revision>
  <dc:subject/>
  <dc:title>Calcul de la pression dans un tourbillon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hel Sabourin">
    <vt:lpwstr/>
  </property>
</Properties>
</file>